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8975" windowHeight="11955" activeTab="1"/>
  </bookViews>
  <sheets>
    <sheet name="Φύλλο1" sheetId="4" r:id="rId1"/>
    <sheet name="Φύλλο2" sheetId="1" r:id="rId2"/>
  </sheets>
  <calcPr calcId="125725"/>
</workbook>
</file>

<file path=xl/calcChain.xml><?xml version="1.0" encoding="utf-8"?>
<calcChain xmlns="http://schemas.openxmlformats.org/spreadsheetml/2006/main">
  <c r="O17" i="1"/>
  <c r="O13"/>
  <c r="O14"/>
  <c r="O15"/>
  <c r="O12"/>
  <c r="H3"/>
  <c r="J3" s="1"/>
  <c r="H4"/>
  <c r="K4" s="1"/>
  <c r="H6"/>
  <c r="K6" s="1"/>
  <c r="H2"/>
  <c r="K2" s="1"/>
  <c r="A7"/>
  <c r="E10" s="1"/>
  <c r="E9" i="4"/>
  <c r="H5"/>
  <c r="H9" s="1"/>
  <c r="G5"/>
  <c r="G9" s="1"/>
  <c r="F5"/>
  <c r="F9" s="1"/>
  <c r="E5"/>
  <c r="D5"/>
  <c r="D9" s="1"/>
  <c r="B5"/>
  <c r="C5" i="1"/>
  <c r="N2" l="1"/>
  <c r="L2"/>
  <c r="R2" s="1"/>
  <c r="N6"/>
  <c r="L6"/>
  <c r="R6" s="1"/>
  <c r="R22" s="1"/>
  <c r="J6"/>
  <c r="N4"/>
  <c r="L4"/>
  <c r="R4" s="1"/>
  <c r="J4"/>
  <c r="P4" s="1"/>
  <c r="M3"/>
  <c r="K3"/>
  <c r="C10"/>
  <c r="P3" s="1"/>
  <c r="F10"/>
  <c r="S3" s="1"/>
  <c r="D10"/>
  <c r="J2"/>
  <c r="P2" s="1"/>
  <c r="M2"/>
  <c r="M6"/>
  <c r="S6" s="1"/>
  <c r="S22" s="1"/>
  <c r="M4"/>
  <c r="N3"/>
  <c r="L3"/>
  <c r="R3" s="1"/>
  <c r="G10"/>
  <c r="H5"/>
  <c r="S13" l="1"/>
  <c r="S19"/>
  <c r="P20"/>
  <c r="L5"/>
  <c r="R5" s="1"/>
  <c r="N5"/>
  <c r="T5" s="1"/>
  <c r="K5"/>
  <c r="Q5" s="1"/>
  <c r="M5"/>
  <c r="S5" s="1"/>
  <c r="R19"/>
  <c r="R13"/>
  <c r="P19"/>
  <c r="R14"/>
  <c r="R20"/>
  <c r="S4"/>
  <c r="S2"/>
  <c r="Q3"/>
  <c r="P6"/>
  <c r="P22" s="1"/>
  <c r="T6"/>
  <c r="T22" s="1"/>
  <c r="T2"/>
  <c r="Q2"/>
  <c r="J5"/>
  <c r="P5" s="1"/>
  <c r="P18"/>
  <c r="P12"/>
  <c r="R18"/>
  <c r="R12"/>
  <c r="T3"/>
  <c r="T4"/>
  <c r="Q4"/>
  <c r="Q6"/>
  <c r="Q22" s="1"/>
  <c r="S15" l="1"/>
  <c r="S21"/>
  <c r="Q20"/>
  <c r="Q14"/>
  <c r="T19"/>
  <c r="T13"/>
  <c r="Q18"/>
  <c r="Q12"/>
  <c r="U12" s="1"/>
  <c r="Q13"/>
  <c r="Q19"/>
  <c r="S20"/>
  <c r="S14"/>
  <c r="Q15"/>
  <c r="Q21"/>
  <c r="R21"/>
  <c r="R15"/>
  <c r="U22"/>
  <c r="V22" s="1"/>
  <c r="W22" s="1"/>
  <c r="U19"/>
  <c r="V19" s="1"/>
  <c r="W19" s="1"/>
  <c r="P14"/>
  <c r="T14"/>
  <c r="T20"/>
  <c r="P21"/>
  <c r="P15"/>
  <c r="T18"/>
  <c r="T12"/>
  <c r="S18"/>
  <c r="U18" s="1"/>
  <c r="V18" s="1"/>
  <c r="W18" s="1"/>
  <c r="S12"/>
  <c r="T21"/>
  <c r="T15"/>
  <c r="P13"/>
  <c r="U13" s="1"/>
  <c r="N13" s="1"/>
  <c r="U20"/>
  <c r="V20" s="1"/>
  <c r="W20" s="1"/>
  <c r="N12" l="1"/>
  <c r="U21"/>
  <c r="V21" s="1"/>
  <c r="W21" s="1"/>
  <c r="U15"/>
  <c r="U14"/>
  <c r="N14" s="1"/>
  <c r="N15" l="1"/>
  <c r="N17"/>
</calcChain>
</file>

<file path=xl/sharedStrings.xml><?xml version="1.0" encoding="utf-8"?>
<sst xmlns="http://schemas.openxmlformats.org/spreadsheetml/2006/main" count="56" uniqueCount="49">
  <si>
    <t>I like basketball</t>
  </si>
  <si>
    <t>I love basketball</t>
  </si>
  <si>
    <t>I like voleyball</t>
  </si>
  <si>
    <t>like</t>
  </si>
  <si>
    <t>basketball</t>
  </si>
  <si>
    <t>voleyball</t>
  </si>
  <si>
    <t>love</t>
  </si>
  <si>
    <t>tf (total counts)</t>
  </si>
  <si>
    <t>dft (appearing in)</t>
  </si>
  <si>
    <t>N (total tweets)</t>
  </si>
  <si>
    <t>tf-idf</t>
  </si>
  <si>
    <t>Tweet</t>
  </si>
  <si>
    <t>Number</t>
  </si>
  <si>
    <t>I</t>
  </si>
  <si>
    <t>Document</t>
  </si>
  <si>
    <t>Document 1</t>
  </si>
  <si>
    <t>Document 2</t>
  </si>
  <si>
    <t>Document 3</t>
  </si>
  <si>
    <t>hardware</t>
  </si>
  <si>
    <t>processor</t>
  </si>
  <si>
    <t>cpu</t>
  </si>
  <si>
    <t>linux</t>
  </si>
  <si>
    <t>windows</t>
  </si>
  <si>
    <t>Document 4</t>
  </si>
  <si>
    <t>Document 5</t>
  </si>
  <si>
    <t>total words</t>
  </si>
  <si>
    <t>TF hardware</t>
  </si>
  <si>
    <t>TF processor</t>
  </si>
  <si>
    <t>TF cpu</t>
  </si>
  <si>
    <t>TF linux</t>
  </si>
  <si>
    <t>TF windows</t>
  </si>
  <si>
    <t>appearing in</t>
  </si>
  <si>
    <t>idf</t>
  </si>
  <si>
    <t>TF-IDF hardware</t>
  </si>
  <si>
    <t>TF-IDF processor</t>
  </si>
  <si>
    <t>TF-IDF cpu</t>
  </si>
  <si>
    <t>TF-IDF linux</t>
  </si>
  <si>
    <t>TF-IDF windows</t>
  </si>
  <si>
    <t xml:space="preserve">similarity Document 5 with </t>
  </si>
  <si>
    <t>sum</t>
  </si>
  <si>
    <t>TF-IDF(i)*TF-IDF(5)</t>
  </si>
  <si>
    <t>TF-IDF(squared)</t>
  </si>
  <si>
    <t>sqrt(sum)</t>
  </si>
  <si>
    <t>sqrt*sqrt</t>
  </si>
  <si>
    <t>z</t>
  </si>
  <si>
    <t>similarity</t>
  </si>
  <si>
    <t>similarity * rating</t>
  </si>
  <si>
    <t>Rating</t>
  </si>
  <si>
    <t>?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</si>
</sst>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activeCell="D5" sqref="D5"/>
    </sheetView>
  </sheetViews>
  <sheetFormatPr defaultRowHeight="15"/>
  <cols>
    <col min="1" max="1" width="15.140625" bestFit="1" customWidth="1"/>
    <col min="3" max="3" width="44.28515625" customWidth="1"/>
    <col min="4" max="4" width="16.7109375" customWidth="1"/>
  </cols>
  <sheetData>
    <row r="1" spans="1:8">
      <c r="B1" t="s">
        <v>12</v>
      </c>
      <c r="C1" t="s">
        <v>11</v>
      </c>
      <c r="D1" t="s">
        <v>13</v>
      </c>
      <c r="E1" t="s">
        <v>3</v>
      </c>
      <c r="F1" t="s">
        <v>6</v>
      </c>
      <c r="G1" t="s">
        <v>4</v>
      </c>
      <c r="H1" t="s">
        <v>5</v>
      </c>
    </row>
    <row r="2" spans="1:8">
      <c r="B2">
        <v>1</v>
      </c>
      <c r="C2" t="s">
        <v>0</v>
      </c>
      <c r="D2">
        <v>1</v>
      </c>
      <c r="E2">
        <v>1</v>
      </c>
      <c r="F2">
        <v>0</v>
      </c>
      <c r="G2">
        <v>1</v>
      </c>
      <c r="H2">
        <v>0</v>
      </c>
    </row>
    <row r="3" spans="1:8">
      <c r="B3">
        <v>1</v>
      </c>
      <c r="C3" t="s">
        <v>1</v>
      </c>
      <c r="D3">
        <v>1</v>
      </c>
      <c r="E3">
        <v>0</v>
      </c>
      <c r="F3">
        <v>1</v>
      </c>
      <c r="G3">
        <v>1</v>
      </c>
      <c r="H3">
        <v>0</v>
      </c>
    </row>
    <row r="4" spans="1:8">
      <c r="B4">
        <v>1</v>
      </c>
      <c r="C4" t="s">
        <v>2</v>
      </c>
      <c r="D4">
        <v>1</v>
      </c>
      <c r="E4">
        <v>1</v>
      </c>
      <c r="F4">
        <v>0</v>
      </c>
      <c r="G4">
        <v>0</v>
      </c>
      <c r="H4">
        <v>1</v>
      </c>
    </row>
    <row r="5" spans="1:8">
      <c r="A5" t="s">
        <v>9</v>
      </c>
      <c r="B5">
        <f>SUM(B2:B4)</f>
        <v>3</v>
      </c>
      <c r="C5" t="s">
        <v>7</v>
      </c>
      <c r="D5">
        <f>SUM(D2:D4)</f>
        <v>3</v>
      </c>
      <c r="E5">
        <f>SUM(E2:E4)</f>
        <v>2</v>
      </c>
      <c r="F5">
        <f t="shared" ref="F5:H5" si="0">SUM(F2:F4)</f>
        <v>1</v>
      </c>
      <c r="G5">
        <f t="shared" si="0"/>
        <v>2</v>
      </c>
      <c r="H5">
        <f t="shared" si="0"/>
        <v>1</v>
      </c>
    </row>
    <row r="7" spans="1:8">
      <c r="C7" t="s">
        <v>8</v>
      </c>
      <c r="D7">
        <v>3</v>
      </c>
      <c r="E7">
        <v>2</v>
      </c>
      <c r="F7">
        <v>1</v>
      </c>
      <c r="G7">
        <v>2</v>
      </c>
      <c r="H7">
        <v>1</v>
      </c>
    </row>
    <row r="9" spans="1:8">
      <c r="C9" t="s">
        <v>10</v>
      </c>
      <c r="D9">
        <f>D5*LN($B$5/D7)</f>
        <v>0</v>
      </c>
      <c r="E9">
        <f>E5*LN($B$5/E7)</f>
        <v>0.81093021621632877</v>
      </c>
      <c r="F9">
        <f>F5*LN($B$5/F7)</f>
        <v>1.0986122886681098</v>
      </c>
      <c r="G9">
        <f t="shared" ref="G9:H9" si="1">G5*LN($B$5/G7)</f>
        <v>0.81093021621632877</v>
      </c>
      <c r="H9">
        <f t="shared" si="1"/>
        <v>1.0986122886681098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2"/>
  <sheetViews>
    <sheetView tabSelected="1" workbookViewId="0">
      <selection activeCell="O17" sqref="O17"/>
    </sheetView>
  </sheetViews>
  <sheetFormatPr defaultRowHeight="15"/>
  <cols>
    <col min="1" max="1" width="4.5703125" customWidth="1"/>
    <col min="2" max="2" width="14.85546875" bestFit="1" customWidth="1"/>
    <col min="3" max="3" width="11" bestFit="1" customWidth="1"/>
    <col min="4" max="4" width="12" bestFit="1" customWidth="1"/>
    <col min="5" max="6" width="7.140625" customWidth="1"/>
    <col min="8" max="8" width="11" bestFit="1" customWidth="1"/>
    <col min="9" max="9" width="6.5703125" bestFit="1" customWidth="1"/>
    <col min="10" max="10" width="11.85546875" bestFit="1" customWidth="1"/>
    <col min="11" max="11" width="13.7109375" customWidth="1"/>
    <col min="12" max="12" width="6.5703125" bestFit="1" customWidth="1"/>
    <col min="13" max="13" width="8.42578125" customWidth="1"/>
    <col min="14" max="14" width="11.42578125" bestFit="1" customWidth="1"/>
    <col min="15" max="15" width="14" customWidth="1"/>
    <col min="16" max="16" width="15.5703125" bestFit="1" customWidth="1"/>
    <col min="17" max="17" width="15.7109375" bestFit="1" customWidth="1"/>
    <col min="18" max="19" width="12" bestFit="1" customWidth="1"/>
    <col min="20" max="20" width="15.140625" bestFit="1" customWidth="1"/>
  </cols>
  <sheetData>
    <row r="1" spans="1:21">
      <c r="A1" t="s">
        <v>12</v>
      </c>
      <c r="B1" t="s">
        <v>14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25</v>
      </c>
      <c r="I1" t="s">
        <v>47</v>
      </c>
      <c r="J1" t="s">
        <v>26</v>
      </c>
      <c r="K1" t="s">
        <v>27</v>
      </c>
      <c r="L1" t="s">
        <v>28</v>
      </c>
      <c r="M1" t="s">
        <v>29</v>
      </c>
      <c r="N1" t="s">
        <v>30</v>
      </c>
      <c r="P1" t="s">
        <v>33</v>
      </c>
      <c r="Q1" t="s">
        <v>34</v>
      </c>
      <c r="R1" t="s">
        <v>35</v>
      </c>
      <c r="S1" t="s">
        <v>36</v>
      </c>
      <c r="T1" t="s">
        <v>37</v>
      </c>
    </row>
    <row r="2" spans="1:21">
      <c r="A2">
        <v>1</v>
      </c>
      <c r="B2" t="s">
        <v>15</v>
      </c>
      <c r="C2">
        <v>2</v>
      </c>
      <c r="D2">
        <v>2</v>
      </c>
      <c r="E2">
        <v>3</v>
      </c>
      <c r="F2">
        <v>2</v>
      </c>
      <c r="G2">
        <v>1</v>
      </c>
      <c r="H2">
        <f>SUM(C2:G2)</f>
        <v>10</v>
      </c>
      <c r="I2">
        <v>3</v>
      </c>
      <c r="J2">
        <f>C2/$H2</f>
        <v>0.2</v>
      </c>
      <c r="K2">
        <f t="shared" ref="K2:N2" si="0">D2/$H2</f>
        <v>0.2</v>
      </c>
      <c r="L2">
        <f t="shared" si="0"/>
        <v>0.3</v>
      </c>
      <c r="M2">
        <f t="shared" si="0"/>
        <v>0.2</v>
      </c>
      <c r="N2">
        <f t="shared" si="0"/>
        <v>0.1</v>
      </c>
      <c r="P2">
        <f>J2*C$10</f>
        <v>4.4369749923271279E-2</v>
      </c>
      <c r="Q2">
        <f t="shared" ref="Q2:T2" si="1">K2*D$10</f>
        <v>1.9382002601611284E-2</v>
      </c>
      <c r="R2">
        <f t="shared" si="1"/>
        <v>2.9073003902416926E-2</v>
      </c>
      <c r="S2">
        <f t="shared" si="1"/>
        <v>7.9588001734407526E-2</v>
      </c>
      <c r="T2">
        <f t="shared" si="1"/>
        <v>3.9794000867203763E-2</v>
      </c>
    </row>
    <row r="3" spans="1:21">
      <c r="A3">
        <v>1</v>
      </c>
      <c r="B3" t="s">
        <v>16</v>
      </c>
      <c r="C3">
        <v>0</v>
      </c>
      <c r="D3">
        <v>1</v>
      </c>
      <c r="E3">
        <v>1</v>
      </c>
      <c r="F3">
        <v>0</v>
      </c>
      <c r="G3">
        <v>0</v>
      </c>
      <c r="H3">
        <f t="shared" ref="H3:H6" si="2">SUM(C3:G3)</f>
        <v>2</v>
      </c>
      <c r="I3">
        <v>5</v>
      </c>
      <c r="J3">
        <f t="shared" ref="J3:J6" si="3">C3/$H3</f>
        <v>0</v>
      </c>
      <c r="K3">
        <f t="shared" ref="K3:K6" si="4">D3/$H3</f>
        <v>0.5</v>
      </c>
      <c r="L3">
        <f t="shared" ref="L3:L6" si="5">E3/$H3</f>
        <v>0.5</v>
      </c>
      <c r="M3">
        <f t="shared" ref="M3:M6" si="6">F3/$H3</f>
        <v>0</v>
      </c>
      <c r="N3">
        <f t="shared" ref="N3:N6" si="7">G3/$H3</f>
        <v>0</v>
      </c>
      <c r="P3">
        <f t="shared" ref="P3:P6" si="8">J3*C$10</f>
        <v>0</v>
      </c>
      <c r="Q3">
        <f t="shared" ref="Q3:Q6" si="9">K3*D$10</f>
        <v>4.845500650402821E-2</v>
      </c>
      <c r="R3">
        <f t="shared" ref="R3:R6" si="10">L3*E$10</f>
        <v>4.845500650402821E-2</v>
      </c>
      <c r="S3">
        <f t="shared" ref="S3:S6" si="11">M3*F$10</f>
        <v>0</v>
      </c>
      <c r="T3">
        <f t="shared" ref="T3:T6" si="12">N3*G$10</f>
        <v>0</v>
      </c>
    </row>
    <row r="4" spans="1:21">
      <c r="A4">
        <v>1</v>
      </c>
      <c r="B4" t="s">
        <v>17</v>
      </c>
      <c r="C4">
        <v>1</v>
      </c>
      <c r="D4">
        <v>0</v>
      </c>
      <c r="E4">
        <v>1</v>
      </c>
      <c r="F4">
        <v>0</v>
      </c>
      <c r="G4">
        <v>0</v>
      </c>
      <c r="H4">
        <f t="shared" si="2"/>
        <v>2</v>
      </c>
      <c r="I4">
        <v>8</v>
      </c>
      <c r="J4">
        <f t="shared" si="3"/>
        <v>0.5</v>
      </c>
      <c r="K4">
        <f t="shared" si="4"/>
        <v>0</v>
      </c>
      <c r="L4">
        <f t="shared" si="5"/>
        <v>0.5</v>
      </c>
      <c r="M4">
        <f t="shared" si="6"/>
        <v>0</v>
      </c>
      <c r="N4">
        <f t="shared" si="7"/>
        <v>0</v>
      </c>
      <c r="P4">
        <f t="shared" si="8"/>
        <v>0.1109243748081782</v>
      </c>
      <c r="Q4">
        <f t="shared" si="9"/>
        <v>0</v>
      </c>
      <c r="R4">
        <f t="shared" si="10"/>
        <v>4.845500650402821E-2</v>
      </c>
      <c r="S4">
        <f t="shared" si="11"/>
        <v>0</v>
      </c>
      <c r="T4">
        <f t="shared" si="12"/>
        <v>0</v>
      </c>
    </row>
    <row r="5" spans="1:21">
      <c r="A5">
        <v>1</v>
      </c>
      <c r="B5" t="s">
        <v>23</v>
      </c>
      <c r="C5">
        <f>SUM(C2:C4)</f>
        <v>3</v>
      </c>
      <c r="D5">
        <v>1</v>
      </c>
      <c r="E5">
        <v>0</v>
      </c>
      <c r="F5">
        <v>2</v>
      </c>
      <c r="G5">
        <v>0</v>
      </c>
      <c r="H5">
        <f t="shared" si="2"/>
        <v>6</v>
      </c>
      <c r="I5">
        <v>1</v>
      </c>
      <c r="J5">
        <f t="shared" si="3"/>
        <v>0.5</v>
      </c>
      <c r="K5">
        <f t="shared" si="4"/>
        <v>0.16666666666666666</v>
      </c>
      <c r="L5">
        <f t="shared" si="5"/>
        <v>0</v>
      </c>
      <c r="M5">
        <f t="shared" si="6"/>
        <v>0.33333333333333331</v>
      </c>
      <c r="N5">
        <f t="shared" si="7"/>
        <v>0</v>
      </c>
      <c r="P5">
        <f t="shared" si="8"/>
        <v>0.1109243748081782</v>
      </c>
      <c r="Q5">
        <f t="shared" si="9"/>
        <v>1.6151668834676069E-2</v>
      </c>
      <c r="R5">
        <f t="shared" si="10"/>
        <v>0</v>
      </c>
      <c r="S5">
        <f t="shared" si="11"/>
        <v>0.13264666955734586</v>
      </c>
      <c r="T5">
        <f t="shared" si="12"/>
        <v>0</v>
      </c>
    </row>
    <row r="6" spans="1:21">
      <c r="A6">
        <v>1</v>
      </c>
      <c r="B6" t="s">
        <v>24</v>
      </c>
      <c r="C6">
        <v>0</v>
      </c>
      <c r="D6">
        <v>2</v>
      </c>
      <c r="E6">
        <v>1</v>
      </c>
      <c r="F6">
        <v>0</v>
      </c>
      <c r="G6">
        <v>1</v>
      </c>
      <c r="H6">
        <f t="shared" si="2"/>
        <v>4</v>
      </c>
      <c r="I6" t="s">
        <v>48</v>
      </c>
      <c r="J6">
        <f t="shared" si="3"/>
        <v>0</v>
      </c>
      <c r="K6">
        <f t="shared" si="4"/>
        <v>0.5</v>
      </c>
      <c r="L6">
        <f t="shared" si="5"/>
        <v>0.25</v>
      </c>
      <c r="M6">
        <f t="shared" si="6"/>
        <v>0</v>
      </c>
      <c r="N6">
        <f t="shared" si="7"/>
        <v>0.25</v>
      </c>
      <c r="P6">
        <f t="shared" si="8"/>
        <v>0</v>
      </c>
      <c r="Q6">
        <f t="shared" si="9"/>
        <v>4.845500650402821E-2</v>
      </c>
      <c r="R6">
        <f t="shared" si="10"/>
        <v>2.4227503252014105E-2</v>
      </c>
      <c r="S6">
        <f t="shared" si="11"/>
        <v>0</v>
      </c>
      <c r="T6">
        <f t="shared" si="12"/>
        <v>9.9485002168009401E-2</v>
      </c>
    </row>
    <row r="7" spans="1:21">
      <c r="A7">
        <f>SUM(A2:A6)</f>
        <v>5</v>
      </c>
      <c r="B7" t="s">
        <v>7</v>
      </c>
    </row>
    <row r="9" spans="1:21">
      <c r="B9" t="s">
        <v>31</v>
      </c>
      <c r="C9">
        <v>3</v>
      </c>
      <c r="D9">
        <v>4</v>
      </c>
      <c r="E9">
        <v>4</v>
      </c>
      <c r="F9">
        <v>2</v>
      </c>
      <c r="G9">
        <v>2</v>
      </c>
    </row>
    <row r="10" spans="1:21">
      <c r="B10" t="s">
        <v>32</v>
      </c>
      <c r="C10">
        <f>LOG($A$7/C9)</f>
        <v>0.22184874961635639</v>
      </c>
      <c r="D10">
        <f t="shared" ref="D10:G10" si="13">LOG($A$7/D9)</f>
        <v>9.691001300805642E-2</v>
      </c>
      <c r="E10">
        <f t="shared" si="13"/>
        <v>9.691001300805642E-2</v>
      </c>
      <c r="F10">
        <f t="shared" si="13"/>
        <v>0.3979400086720376</v>
      </c>
      <c r="G10">
        <f t="shared" si="13"/>
        <v>0.3979400086720376</v>
      </c>
    </row>
    <row r="11" spans="1:21">
      <c r="N11" t="s">
        <v>45</v>
      </c>
      <c r="O11" t="s">
        <v>46</v>
      </c>
      <c r="P11" t="s">
        <v>40</v>
      </c>
      <c r="U11" t="s">
        <v>39</v>
      </c>
    </row>
    <row r="12" spans="1:21">
      <c r="J12" t="s">
        <v>38</v>
      </c>
      <c r="L12" t="s">
        <v>15</v>
      </c>
      <c r="N12">
        <f>U12/W18</f>
        <v>0.46926803515368815</v>
      </c>
      <c r="O12">
        <f>N12*I2</f>
        <v>1.4078041054610644</v>
      </c>
      <c r="P12">
        <f>P2*P$6</f>
        <v>0</v>
      </c>
      <c r="Q12">
        <f t="shared" ref="Q12:T12" si="14">Q2*Q$6</f>
        <v>9.3915506212216646E-4</v>
      </c>
      <c r="R12">
        <f t="shared" si="14"/>
        <v>7.0436629659162485E-4</v>
      </c>
      <c r="S12">
        <f t="shared" si="14"/>
        <v>0</v>
      </c>
      <c r="T12">
        <f t="shared" si="14"/>
        <v>3.9589062625475339E-3</v>
      </c>
      <c r="U12">
        <f>SUM(P12:T12)</f>
        <v>5.6024276212613255E-3</v>
      </c>
    </row>
    <row r="13" spans="1:21">
      <c r="L13" t="s">
        <v>16</v>
      </c>
      <c r="N13">
        <f t="shared" ref="N13:N15" si="15">U13/W19</f>
        <v>0.45369670256721856</v>
      </c>
      <c r="O13">
        <f t="shared" ref="O13:O15" si="16">N13*I3</f>
        <v>2.268483512836093</v>
      </c>
      <c r="P13">
        <f t="shared" ref="P13:T13" si="17">P3*P$6</f>
        <v>0</v>
      </c>
      <c r="Q13">
        <f t="shared" si="17"/>
        <v>2.3478876553054162E-3</v>
      </c>
      <c r="R13">
        <f t="shared" si="17"/>
        <v>1.1739438276527081E-3</v>
      </c>
      <c r="S13">
        <f t="shared" si="17"/>
        <v>0</v>
      </c>
      <c r="T13">
        <f t="shared" si="17"/>
        <v>0</v>
      </c>
      <c r="U13">
        <f t="shared" ref="U13:U15" si="18">SUM(P13:T13)</f>
        <v>3.5218314829581245E-3</v>
      </c>
    </row>
    <row r="14" spans="1:21">
      <c r="L14" t="s">
        <v>17</v>
      </c>
      <c r="N14">
        <f t="shared" si="15"/>
        <v>8.5614636527562599E-2</v>
      </c>
      <c r="O14">
        <f t="shared" si="16"/>
        <v>0.68491709222050079</v>
      </c>
      <c r="P14">
        <f t="shared" ref="P14:T14" si="19">P4*P$6</f>
        <v>0</v>
      </c>
      <c r="Q14">
        <f t="shared" si="19"/>
        <v>0</v>
      </c>
      <c r="R14">
        <f t="shared" si="19"/>
        <v>1.1739438276527081E-3</v>
      </c>
      <c r="S14">
        <f t="shared" si="19"/>
        <v>0</v>
      </c>
      <c r="T14">
        <f t="shared" si="19"/>
        <v>0</v>
      </c>
      <c r="U14">
        <f t="shared" si="18"/>
        <v>1.1739438276527081E-3</v>
      </c>
    </row>
    <row r="15" spans="1:21">
      <c r="L15" t="s">
        <v>23</v>
      </c>
      <c r="N15">
        <f t="shared" si="15"/>
        <v>3.9782257319168846E-2</v>
      </c>
      <c r="O15">
        <f t="shared" si="16"/>
        <v>3.9782257319168846E-2</v>
      </c>
      <c r="P15">
        <f t="shared" ref="P15:T15" si="20">P5*P$6</f>
        <v>0</v>
      </c>
      <c r="Q15">
        <f t="shared" si="20"/>
        <v>7.8262921843513865E-4</v>
      </c>
      <c r="R15">
        <f t="shared" si="20"/>
        <v>0</v>
      </c>
      <c r="S15">
        <f t="shared" si="20"/>
        <v>0</v>
      </c>
      <c r="T15">
        <f t="shared" si="20"/>
        <v>0</v>
      </c>
      <c r="U15">
        <f t="shared" si="18"/>
        <v>7.8262921843513865E-4</v>
      </c>
    </row>
    <row r="17" spans="12:23">
      <c r="L17" t="s">
        <v>44</v>
      </c>
      <c r="N17">
        <f>1/SUM(N12:N15)</f>
        <v>0.95386932322645013</v>
      </c>
      <c r="O17">
        <f>N17*SUM(O12:O15)</f>
        <v>4.1979664605389413</v>
      </c>
      <c r="P17" t="s">
        <v>41</v>
      </c>
      <c r="U17" t="s">
        <v>39</v>
      </c>
      <c r="V17" t="s">
        <v>42</v>
      </c>
      <c r="W17" t="s">
        <v>43</v>
      </c>
    </row>
    <row r="18" spans="12:23">
      <c r="P18">
        <f>P2^2</f>
        <v>1.9686747082536316E-3</v>
      </c>
      <c r="Q18">
        <f t="shared" ref="Q18:T18" si="21">Q2^2</f>
        <v>3.7566202484886659E-4</v>
      </c>
      <c r="R18">
        <f t="shared" si="21"/>
        <v>8.4523955590994982E-4</v>
      </c>
      <c r="S18">
        <f t="shared" si="21"/>
        <v>6.334250020076055E-3</v>
      </c>
      <c r="T18">
        <f t="shared" si="21"/>
        <v>1.5835625050190138E-3</v>
      </c>
      <c r="U18">
        <f>SUM(P18:T18)</f>
        <v>1.1107388814107517E-2</v>
      </c>
      <c r="V18">
        <f>SQRT(U18)</f>
        <v>0.10539159745495613</v>
      </c>
      <c r="W18">
        <f>V18*V$22</f>
        <v>1.1938651690662237E-2</v>
      </c>
    </row>
    <row r="19" spans="12:23">
      <c r="P19">
        <f t="shared" ref="P19:T19" si="22">P3^2</f>
        <v>0</v>
      </c>
      <c r="Q19">
        <f t="shared" si="22"/>
        <v>2.3478876553054162E-3</v>
      </c>
      <c r="R19">
        <f t="shared" si="22"/>
        <v>2.3478876553054162E-3</v>
      </c>
      <c r="S19">
        <f t="shared" si="22"/>
        <v>0</v>
      </c>
      <c r="T19">
        <f t="shared" si="22"/>
        <v>0</v>
      </c>
      <c r="U19">
        <f t="shared" ref="U19:U22" si="23">SUM(P19:T19)</f>
        <v>4.6957753106108323E-3</v>
      </c>
      <c r="V19">
        <f t="shared" ref="V19:V22" si="24">SQRT(U19)</f>
        <v>6.8525727362873226E-2</v>
      </c>
      <c r="W19">
        <f t="shared" ref="W19:W22" si="25">V19*V$22</f>
        <v>7.7625238689856659E-3</v>
      </c>
    </row>
    <row r="20" spans="12:23">
      <c r="P20">
        <f t="shared" ref="P20:T20" si="26">P4^2</f>
        <v>1.2304216926585197E-2</v>
      </c>
      <c r="Q20">
        <f t="shared" si="26"/>
        <v>0</v>
      </c>
      <c r="R20">
        <f t="shared" si="26"/>
        <v>2.3478876553054162E-3</v>
      </c>
      <c r="S20">
        <f t="shared" si="26"/>
        <v>0</v>
      </c>
      <c r="T20">
        <f t="shared" si="26"/>
        <v>0</v>
      </c>
      <c r="U20">
        <f t="shared" si="23"/>
        <v>1.4652104581890613E-2</v>
      </c>
      <c r="V20">
        <f t="shared" si="24"/>
        <v>0.12104587800454261</v>
      </c>
      <c r="W20">
        <f t="shared" si="25"/>
        <v>1.3711952479933393E-2</v>
      </c>
    </row>
    <row r="21" spans="12:23">
      <c r="P21">
        <f t="shared" ref="P21:T21" si="27">P5^2</f>
        <v>1.2304216926585197E-2</v>
      </c>
      <c r="Q21">
        <f t="shared" si="27"/>
        <v>2.608764061450462E-4</v>
      </c>
      <c r="R21">
        <f t="shared" si="27"/>
        <v>0</v>
      </c>
      <c r="S21">
        <f t="shared" si="27"/>
        <v>1.7595138944655704E-2</v>
      </c>
      <c r="T21">
        <f t="shared" si="27"/>
        <v>0</v>
      </c>
      <c r="U21">
        <f t="shared" si="23"/>
        <v>3.016023227738595E-2</v>
      </c>
      <c r="V21">
        <f t="shared" si="24"/>
        <v>0.17366701551355671</v>
      </c>
      <c r="W21">
        <f t="shared" si="25"/>
        <v>1.967282077927824E-2</v>
      </c>
    </row>
    <row r="22" spans="12:23">
      <c r="P22">
        <f t="shared" ref="P22:T22" si="28">P6^2</f>
        <v>0</v>
      </c>
      <c r="Q22">
        <f t="shared" si="28"/>
        <v>2.3478876553054162E-3</v>
      </c>
      <c r="R22">
        <f t="shared" si="28"/>
        <v>5.8697191382635404E-4</v>
      </c>
      <c r="S22">
        <f t="shared" si="28"/>
        <v>0</v>
      </c>
      <c r="T22">
        <f t="shared" si="28"/>
        <v>9.8972656563688349E-3</v>
      </c>
      <c r="U22">
        <f t="shared" si="23"/>
        <v>1.2832125225500604E-2</v>
      </c>
      <c r="V22">
        <f t="shared" si="24"/>
        <v>0.11327897079997065</v>
      </c>
      <c r="W22">
        <f t="shared" si="25"/>
        <v>1.2832125225500604E-2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2014-05-19T15:24:01Z</dcterms:modified>
</cp:coreProperties>
</file>